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eyal\Pixel\pitch deck\"/>
    </mc:Choice>
  </mc:AlternateContent>
  <xr:revisionPtr revIDLastSave="0" documentId="8_{10311B8F-C220-4E07-A9D9-36958CABF5B9}" xr6:coauthVersionLast="47" xr6:coauthVersionMax="47" xr10:uidLastSave="{00000000-0000-0000-0000-000000000000}"/>
  <bookViews>
    <workbookView xWindow="1170" yWindow="1170" windowWidth="34515" windowHeight="18390" xr2:uid="{00000000-000D-0000-FFFF-FFFF00000000}"/>
  </bookViews>
  <sheets>
    <sheet name="income 2026-2027" sheetId="1" r:id="rId1"/>
    <sheet name="expenses 2025-2026" sheetId="2" r:id="rId2"/>
    <sheet name="Grap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3" l="1"/>
  <c r="D2" i="3"/>
  <c r="E2" i="3"/>
  <c r="F2" i="3"/>
  <c r="G2" i="3"/>
  <c r="H2" i="3"/>
  <c r="I2" i="3" s="1"/>
  <c r="B3" i="3"/>
  <c r="C3" i="3" s="1"/>
  <c r="D3" i="3" s="1"/>
  <c r="E3" i="3" s="1"/>
  <c r="F3" i="3" s="1"/>
  <c r="G3" i="3" s="1"/>
  <c r="H3" i="3" s="1"/>
  <c r="I3" i="3" s="1"/>
  <c r="C4" i="3"/>
  <c r="D4" i="3" s="1"/>
  <c r="E4" i="3" s="1"/>
  <c r="F4" i="3" s="1"/>
  <c r="G4" i="3" s="1"/>
  <c r="H4" i="3" s="1"/>
  <c r="I4" i="3" s="1"/>
  <c r="S3" i="3"/>
  <c r="R3" i="3"/>
  <c r="Q3" i="3"/>
  <c r="P3" i="3"/>
  <c r="O3" i="3"/>
  <c r="N3" i="3"/>
  <c r="M3" i="3"/>
  <c r="L3" i="3"/>
  <c r="B18" i="1"/>
  <c r="N18" i="1" s="1"/>
  <c r="B17" i="1"/>
  <c r="N17" i="1" s="1"/>
  <c r="M5" i="1"/>
  <c r="L5" i="1"/>
  <c r="K5" i="1"/>
  <c r="J5" i="1"/>
  <c r="I5" i="1"/>
  <c r="H5" i="1"/>
  <c r="G5" i="1"/>
  <c r="F5" i="1"/>
  <c r="N5" i="1" s="1"/>
  <c r="P8" i="1" s="1"/>
  <c r="P9" i="1" s="1"/>
  <c r="P10" i="1" s="1"/>
  <c r="P11" i="1" s="1"/>
  <c r="N4" i="1"/>
  <c r="M4" i="1"/>
  <c r="L4" i="1"/>
  <c r="K4" i="1"/>
  <c r="J4" i="1"/>
  <c r="I4" i="1"/>
  <c r="H4" i="1"/>
  <c r="G4" i="1"/>
  <c r="F4" i="1"/>
  <c r="P22" i="1" l="1"/>
  <c r="P23" i="1" s="1"/>
  <c r="P24" i="1" s="1"/>
  <c r="P21" i="1"/>
</calcChain>
</file>

<file path=xl/sharedStrings.xml><?xml version="1.0" encoding="utf-8"?>
<sst xmlns="http://schemas.openxmlformats.org/spreadsheetml/2006/main" count="138" uniqueCount="73">
  <si>
    <t>2026-2027</t>
  </si>
  <si>
    <t>-</t>
  </si>
  <si>
    <t>2027-2028</t>
  </si>
  <si>
    <t>CEO</t>
  </si>
  <si>
    <t>CTO</t>
  </si>
  <si>
    <t>CMO</t>
  </si>
  <si>
    <t xml:space="preserve">- </t>
  </si>
  <si>
    <t>month 12</t>
  </si>
  <si>
    <t>month 11</t>
  </si>
  <si>
    <t>mont 10</t>
  </si>
  <si>
    <t>month  9</t>
  </si>
  <si>
    <t>month 8</t>
  </si>
  <si>
    <t>month 6</t>
  </si>
  <si>
    <t>month 7</t>
  </si>
  <si>
    <t>TOTAL</t>
  </si>
  <si>
    <t>EURO</t>
  </si>
  <si>
    <t>CYPRUS TAX</t>
  </si>
  <si>
    <t>Status</t>
  </si>
  <si>
    <t>Players</t>
  </si>
  <si>
    <t>marketing €</t>
  </si>
  <si>
    <t>Revenue projection €</t>
  </si>
  <si>
    <t>Total Year 1</t>
  </si>
  <si>
    <t>Total After marketing</t>
  </si>
  <si>
    <t>Total After monthly expenses</t>
  </si>
  <si>
    <t>Total After Cyprus tax</t>
  </si>
  <si>
    <t>Totla Year 2</t>
  </si>
  <si>
    <t>company</t>
  </si>
  <si>
    <t xml:space="preserve">Cyprus </t>
  </si>
  <si>
    <t>Establishing a company</t>
  </si>
  <si>
    <t>Licensed</t>
  </si>
  <si>
    <t>status</t>
  </si>
  <si>
    <t>players</t>
  </si>
  <si>
    <t>marketing</t>
  </si>
  <si>
    <t>Eyal mor</t>
  </si>
  <si>
    <t>Shimi Yadan</t>
  </si>
  <si>
    <t>Itay verchik</t>
  </si>
  <si>
    <t>Ido goldblat</t>
  </si>
  <si>
    <t>office</t>
  </si>
  <si>
    <t>offfice</t>
  </si>
  <si>
    <t>maintenance</t>
  </si>
  <si>
    <t>Monthly expenseֶ €</t>
  </si>
  <si>
    <t>One-time expense</t>
  </si>
  <si>
    <t>Total monthly</t>
  </si>
  <si>
    <t>Expense until today</t>
  </si>
  <si>
    <t>travel+addons</t>
  </si>
  <si>
    <t>marketing cost</t>
  </si>
  <si>
    <t>revenue projections</t>
  </si>
  <si>
    <t>euro rate</t>
  </si>
  <si>
    <t>month 5</t>
  </si>
  <si>
    <t xml:space="preserve">month 7 </t>
  </si>
  <si>
    <t>month 10</t>
  </si>
  <si>
    <t>programmer front</t>
  </si>
  <si>
    <t>programmer back</t>
  </si>
  <si>
    <t>web dev</t>
  </si>
  <si>
    <t>support tech</t>
  </si>
  <si>
    <t>maketing</t>
  </si>
  <si>
    <t>bookkeeping</t>
  </si>
  <si>
    <t>office equipment</t>
  </si>
  <si>
    <t>servers</t>
  </si>
  <si>
    <t>softwares</t>
  </si>
  <si>
    <t>accountant</t>
  </si>
  <si>
    <t>Lawyer</t>
  </si>
  <si>
    <t>Roll</t>
  </si>
  <si>
    <t>Name</t>
  </si>
  <si>
    <t>month 4</t>
  </si>
  <si>
    <t>month 3</t>
  </si>
  <si>
    <t>month 2</t>
  </si>
  <si>
    <t>month1</t>
  </si>
  <si>
    <t>online</t>
  </si>
  <si>
    <t>player Avr</t>
  </si>
  <si>
    <t>establishing a company</t>
  </si>
  <si>
    <t>dev</t>
  </si>
  <si>
    <t>month 1 to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</si>
</sst>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£-809]#,##0"/>
    <numFmt numFmtId="165" formatCode="[$£-809]#,##0.00"/>
    <numFmt numFmtId="166" formatCode="[$€]#,##0"/>
    <numFmt numFmtId="167" formatCode="[$£]#,##0"/>
    <numFmt numFmtId="168" formatCode="[$שקל]#,##0.00"/>
    <numFmt numFmtId="169" formatCode="[$€]#,##0.00"/>
  </numFmts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166" fontId="2" fillId="4" borderId="1" xfId="0" applyNumberFormat="1" applyFont="1" applyFill="1" applyBorder="1" applyAlignment="1">
      <alignment horizontal="center"/>
    </xf>
    <xf numFmtId="166" fontId="2" fillId="3" borderId="1" xfId="0" applyNumberFormat="1" applyFont="1" applyFill="1" applyBorder="1" applyAlignment="1">
      <alignment horizontal="center"/>
    </xf>
    <xf numFmtId="166" fontId="2" fillId="4" borderId="0" xfId="0" applyNumberFormat="1" applyFont="1" applyFill="1" applyAlignment="1">
      <alignment horizontal="center"/>
    </xf>
    <xf numFmtId="167" fontId="2" fillId="3" borderId="1" xfId="0" applyNumberFormat="1" applyFont="1" applyFill="1" applyBorder="1" applyAlignment="1">
      <alignment horizontal="center"/>
    </xf>
    <xf numFmtId="167" fontId="2" fillId="5" borderId="1" xfId="0" applyNumberFormat="1" applyFont="1" applyFill="1" applyBorder="1" applyAlignment="1">
      <alignment horizontal="center"/>
    </xf>
    <xf numFmtId="167" fontId="2" fillId="4" borderId="0" xfId="0" applyNumberFormat="1" applyFont="1" applyFill="1" applyAlignment="1">
      <alignment horizontal="center"/>
    </xf>
    <xf numFmtId="168" fontId="2" fillId="0" borderId="1" xfId="0" applyNumberFormat="1" applyFont="1" applyBorder="1" applyAlignment="1">
      <alignment horizontal="center"/>
    </xf>
    <xf numFmtId="169" fontId="2" fillId="4" borderId="0" xfId="0" applyNumberFormat="1" applyFont="1" applyFill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2" fillId="0" borderId="1" xfId="0" applyFont="1" applyBorder="1"/>
    <xf numFmtId="4" fontId="2" fillId="0" borderId="1" xfId="0" applyNumberFormat="1" applyFont="1" applyBorder="1"/>
    <xf numFmtId="0" fontId="2" fillId="0" borderId="0" xfId="0" applyFont="1"/>
    <xf numFmtId="4" fontId="2" fillId="0" borderId="0" xfId="0" applyNumberFormat="1" applyFont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2" xfId="0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he-IL" b="0">
                <a:solidFill>
                  <a:srgbClr val="757575"/>
                </a:solidFill>
                <a:latin typeface="+mn-lt"/>
              </a:rPr>
              <a:t>תחזית 2026-2027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1"/>
          <c:order val="1"/>
          <c:tx>
            <c:strRef>
              <c:f>Graph!$A$3</c:f>
              <c:strCache>
                <c:ptCount val="1"/>
                <c:pt idx="0">
                  <c:v>marketing cost</c:v>
                </c:pt>
              </c:strCache>
            </c:strRef>
          </c:tx>
          <c:spPr>
            <a:ln cmpd="sng">
              <a:solidFill>
                <a:srgbClr val="EA4335"/>
              </a:solidFill>
            </a:ln>
          </c:spPr>
          <c:marker>
            <c:symbol val="circle"/>
            <c:size val="7"/>
            <c:spPr>
              <a:solidFill>
                <a:srgbClr val="EA4335"/>
              </a:solidFill>
              <a:ln cmpd="sng">
                <a:solidFill>
                  <a:srgbClr val="EA4335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Graph!$B$1:$I$1</c:f>
              <c:strCache>
                <c:ptCount val="8"/>
                <c:pt idx="0">
                  <c:v>month 5</c:v>
                </c:pt>
                <c:pt idx="1">
                  <c:v>month 6</c:v>
                </c:pt>
                <c:pt idx="2">
                  <c:v>month 7 </c:v>
                </c:pt>
                <c:pt idx="3">
                  <c:v>month 8</c:v>
                </c:pt>
                <c:pt idx="4">
                  <c:v>month  9</c:v>
                </c:pt>
                <c:pt idx="5">
                  <c:v>month 10</c:v>
                </c:pt>
                <c:pt idx="6">
                  <c:v>month 11</c:v>
                </c:pt>
                <c:pt idx="7">
                  <c:v>month 12</c:v>
                </c:pt>
              </c:strCache>
            </c:strRef>
          </c:cat>
          <c:val>
            <c:numRef>
              <c:f>Graph!$B$3:$I$3</c:f>
              <c:numCache>
                <c:formatCode>#,##0.00</c:formatCode>
                <c:ptCount val="8"/>
                <c:pt idx="0">
                  <c:v>4285.7142857142853</c:v>
                </c:pt>
                <c:pt idx="1">
                  <c:v>11428.571428571428</c:v>
                </c:pt>
                <c:pt idx="2">
                  <c:v>25714.285714285714</c:v>
                </c:pt>
                <c:pt idx="3">
                  <c:v>40000</c:v>
                </c:pt>
                <c:pt idx="4">
                  <c:v>54285.71428571429</c:v>
                </c:pt>
                <c:pt idx="5">
                  <c:v>64285.71428571429</c:v>
                </c:pt>
                <c:pt idx="6">
                  <c:v>74285.71428571429</c:v>
                </c:pt>
                <c:pt idx="7">
                  <c:v>84285.71428571429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55-498D-92D5-4A974174421E}"/>
            </c:ext>
          </c:extLst>
        </c:ser>
        <c:ser>
          <c:idx val="2"/>
          <c:order val="2"/>
          <c:tx>
            <c:strRef>
              <c:f>Graph!$A$4</c:f>
              <c:strCache>
                <c:ptCount val="1"/>
                <c:pt idx="0">
                  <c:v>revenue projections</c:v>
                </c:pt>
              </c:strCache>
            </c:strRef>
          </c:tx>
          <c:spPr>
            <a:ln cmpd="sng">
              <a:solidFill>
                <a:srgbClr val="FBBC04"/>
              </a:solidFill>
            </a:ln>
          </c:spPr>
          <c:marker>
            <c:symbol val="none"/>
          </c:marker>
          <c:cat>
            <c:strRef>
              <c:f>Graph!$B$1:$I$1</c:f>
              <c:strCache>
                <c:ptCount val="8"/>
                <c:pt idx="0">
                  <c:v>month 5</c:v>
                </c:pt>
                <c:pt idx="1">
                  <c:v>month 6</c:v>
                </c:pt>
                <c:pt idx="2">
                  <c:v>month 7 </c:v>
                </c:pt>
                <c:pt idx="3">
                  <c:v>month 8</c:v>
                </c:pt>
                <c:pt idx="4">
                  <c:v>month  9</c:v>
                </c:pt>
                <c:pt idx="5">
                  <c:v>month 10</c:v>
                </c:pt>
                <c:pt idx="6">
                  <c:v>month 11</c:v>
                </c:pt>
                <c:pt idx="7">
                  <c:v>month 12</c:v>
                </c:pt>
              </c:strCache>
            </c:strRef>
          </c:cat>
          <c:val>
            <c:numRef>
              <c:f>Graph!$B$4:$I$4</c:f>
              <c:numCache>
                <c:formatCode>#,##0.00</c:formatCode>
                <c:ptCount val="8"/>
                <c:pt idx="0">
                  <c:v>30000</c:v>
                </c:pt>
                <c:pt idx="1">
                  <c:v>70000</c:v>
                </c:pt>
                <c:pt idx="2">
                  <c:v>150000</c:v>
                </c:pt>
                <c:pt idx="3">
                  <c:v>250000</c:v>
                </c:pt>
                <c:pt idx="4">
                  <c:v>370000</c:v>
                </c:pt>
                <c:pt idx="5">
                  <c:v>510000</c:v>
                </c:pt>
                <c:pt idx="6">
                  <c:v>650000</c:v>
                </c:pt>
                <c:pt idx="7">
                  <c:v>790000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55-498D-92D5-4A9741744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5661462"/>
        <c:axId val="1721220702"/>
      </c:lineChart>
      <c:lineChart>
        <c:grouping val="standard"/>
        <c:varyColors val="0"/>
        <c:ser>
          <c:idx val="0"/>
          <c:order val="0"/>
          <c:tx>
            <c:strRef>
              <c:f>Graph!$A$2</c:f>
              <c:strCache>
                <c:ptCount val="1"/>
                <c:pt idx="0">
                  <c:v>players</c:v>
                </c:pt>
              </c:strCache>
            </c:strRef>
          </c:tx>
          <c:spPr>
            <a:ln cmpd="sng">
              <a:solidFill>
                <a:srgbClr val="4285F4">
                  <a:alpha val="70196"/>
                </a:srgbClr>
              </a:solidFill>
            </a:ln>
          </c:spPr>
          <c:marker>
            <c:symbol val="circle"/>
            <c:size val="10"/>
            <c:spPr>
              <a:solidFill>
                <a:srgbClr val="4285F4">
                  <a:alpha val="70196"/>
                </a:srgbClr>
              </a:solidFill>
              <a:ln cmpd="sng">
                <a:solidFill>
                  <a:srgbClr val="4285F4">
                    <a:alpha val="70196"/>
                  </a:srgbClr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Graph!$B$1:$I$1</c:f>
              <c:strCache>
                <c:ptCount val="8"/>
                <c:pt idx="0">
                  <c:v>month 5</c:v>
                </c:pt>
                <c:pt idx="1">
                  <c:v>month 6</c:v>
                </c:pt>
                <c:pt idx="2">
                  <c:v>month 7 </c:v>
                </c:pt>
                <c:pt idx="3">
                  <c:v>month 8</c:v>
                </c:pt>
                <c:pt idx="4">
                  <c:v>month  9</c:v>
                </c:pt>
                <c:pt idx="5">
                  <c:v>month 10</c:v>
                </c:pt>
                <c:pt idx="6">
                  <c:v>month 11</c:v>
                </c:pt>
                <c:pt idx="7">
                  <c:v>month 12</c:v>
                </c:pt>
              </c:strCache>
            </c:strRef>
          </c:cat>
          <c:val>
            <c:numRef>
              <c:f>Graph!$B$2:$I$2</c:f>
              <c:numCache>
                <c:formatCode>General</c:formatCode>
                <c:ptCount val="8"/>
                <c:pt idx="0">
                  <c:v>1500</c:v>
                </c:pt>
                <c:pt idx="1">
                  <c:v>3500</c:v>
                </c:pt>
                <c:pt idx="2">
                  <c:v>7500</c:v>
                </c:pt>
                <c:pt idx="3">
                  <c:v>12500</c:v>
                </c:pt>
                <c:pt idx="4">
                  <c:v>18500</c:v>
                </c:pt>
                <c:pt idx="5">
                  <c:v>25500</c:v>
                </c:pt>
                <c:pt idx="6">
                  <c:v>32500</c:v>
                </c:pt>
                <c:pt idx="7">
                  <c:v>39500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55-498D-92D5-4A9741744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3004759"/>
        <c:axId val="1240957630"/>
      </c:lineChart>
      <c:catAx>
        <c:axId val="89566146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721220702"/>
        <c:crosses val="autoZero"/>
        <c:auto val="1"/>
        <c:lblAlgn val="ctr"/>
        <c:lblOffset val="100"/>
        <c:noMultiLvlLbl val="1"/>
      </c:catAx>
      <c:valAx>
        <c:axId val="1721220702"/>
        <c:scaling>
          <c:orientation val="minMax"/>
          <c:max val="80000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he-IL" b="0">
                    <a:solidFill>
                      <a:srgbClr val="000000"/>
                    </a:solidFill>
                    <a:latin typeface="+mn-lt"/>
                  </a:rPr>
                  <a:t>צפי הכנסות ביורו</a:t>
                </a:r>
              </a:p>
            </c:rich>
          </c:tx>
          <c:overlay val="0"/>
        </c:title>
        <c:numFmt formatCode="#,##0.0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895661462"/>
        <c:crosses val="autoZero"/>
        <c:crossBetween val="between"/>
      </c:valAx>
      <c:catAx>
        <c:axId val="593004759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240957630"/>
        <c:crosses val="autoZero"/>
        <c:auto val="1"/>
        <c:lblAlgn val="ctr"/>
        <c:lblOffset val="100"/>
        <c:noMultiLvlLbl val="1"/>
      </c:catAx>
      <c:valAx>
        <c:axId val="1240957630"/>
        <c:scaling>
          <c:orientation val="minMax"/>
          <c:max val="40000"/>
        </c:scaling>
        <c:delete val="0"/>
        <c:axPos val="r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he-IL" b="0">
                    <a:solidFill>
                      <a:srgbClr val="000000"/>
                    </a:solidFill>
                    <a:latin typeface="+mn-lt"/>
                  </a:rPr>
                  <a:t>מספר שחקנים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593004759"/>
        <c:crosses val="max"/>
        <c:crossBetween val="between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9</xdr:row>
      <xdr:rowOff>123825</xdr:rowOff>
    </xdr:from>
    <xdr:ext cx="7743825" cy="4781550"/>
    <xdr:graphicFrame macro="">
      <xdr:nvGraphicFramePr>
        <xdr:cNvPr id="2" name="Chart 1" titl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8"/>
  <sheetViews>
    <sheetView rightToLeft="1" tabSelected="1" workbookViewId="0">
      <selection activeCell="S21" sqref="S21"/>
    </sheetView>
  </sheetViews>
  <sheetFormatPr defaultColWidth="12.5703125" defaultRowHeight="15.75" customHeight="1" x14ac:dyDescent="0.2"/>
  <cols>
    <col min="1" max="1" width="21" customWidth="1"/>
    <col min="2" max="2" width="26.28515625" customWidth="1"/>
    <col min="3" max="3" width="6.85546875" customWidth="1"/>
    <col min="4" max="4" width="9.42578125" customWidth="1"/>
    <col min="5" max="5" width="9.28515625" customWidth="1"/>
    <col min="16" max="16" width="14.42578125" customWidth="1"/>
    <col min="17" max="17" width="28.85546875" customWidth="1"/>
  </cols>
  <sheetData>
    <row r="1" spans="1:26" x14ac:dyDescent="0.2">
      <c r="A1" s="1" t="s">
        <v>0</v>
      </c>
      <c r="B1" s="33" t="s">
        <v>67</v>
      </c>
      <c r="C1" s="33" t="s">
        <v>66</v>
      </c>
      <c r="D1" s="33" t="s">
        <v>65</v>
      </c>
      <c r="E1" s="33" t="s">
        <v>64</v>
      </c>
      <c r="F1" s="33" t="s">
        <v>48</v>
      </c>
      <c r="G1" s="1" t="s">
        <v>12</v>
      </c>
      <c r="H1" s="1" t="s">
        <v>13</v>
      </c>
      <c r="I1" s="1" t="s">
        <v>11</v>
      </c>
      <c r="J1" s="1" t="s">
        <v>10</v>
      </c>
      <c r="K1" s="1" t="s">
        <v>9</v>
      </c>
      <c r="L1" s="1" t="s">
        <v>8</v>
      </c>
      <c r="M1" s="1" t="s">
        <v>7</v>
      </c>
      <c r="N1" s="2" t="s">
        <v>14</v>
      </c>
      <c r="O1" s="3"/>
      <c r="P1" s="33" t="s">
        <v>69</v>
      </c>
      <c r="Q1" s="1" t="s">
        <v>15</v>
      </c>
      <c r="R1" s="4" t="s">
        <v>16</v>
      </c>
      <c r="T1" s="5"/>
      <c r="U1" s="5"/>
      <c r="V1" s="5"/>
      <c r="W1" s="5"/>
      <c r="X1" s="5"/>
      <c r="Y1" s="5"/>
      <c r="Z1" s="5"/>
    </row>
    <row r="2" spans="1:26" x14ac:dyDescent="0.2">
      <c r="A2" s="1" t="s">
        <v>17</v>
      </c>
      <c r="B2" s="31" t="s">
        <v>70</v>
      </c>
      <c r="C2" s="31" t="s">
        <v>71</v>
      </c>
      <c r="D2" s="31" t="s">
        <v>71</v>
      </c>
      <c r="E2" s="31" t="s">
        <v>71</v>
      </c>
      <c r="F2" s="31" t="s">
        <v>68</v>
      </c>
      <c r="G2" s="31" t="s">
        <v>68</v>
      </c>
      <c r="H2" s="31" t="s">
        <v>68</v>
      </c>
      <c r="I2" s="31" t="s">
        <v>68</v>
      </c>
      <c r="J2" s="31" t="s">
        <v>68</v>
      </c>
      <c r="K2" s="31" t="s">
        <v>68</v>
      </c>
      <c r="L2" s="31" t="s">
        <v>68</v>
      </c>
      <c r="M2" s="31" t="s">
        <v>68</v>
      </c>
      <c r="N2" s="7"/>
      <c r="O2" s="8"/>
      <c r="P2" s="9">
        <v>20</v>
      </c>
      <c r="Q2" s="6">
        <v>3.5</v>
      </c>
      <c r="R2" s="10">
        <v>0.12</v>
      </c>
      <c r="T2" s="11"/>
      <c r="U2" s="5"/>
      <c r="V2" s="5"/>
      <c r="W2" s="5"/>
      <c r="X2" s="5"/>
      <c r="Y2" s="5"/>
      <c r="Z2" s="5"/>
    </row>
    <row r="3" spans="1:26" x14ac:dyDescent="0.2">
      <c r="A3" s="1" t="s">
        <v>18</v>
      </c>
      <c r="B3" s="6" t="s">
        <v>1</v>
      </c>
      <c r="C3" s="6" t="s">
        <v>1</v>
      </c>
      <c r="D3" s="6" t="s">
        <v>1</v>
      </c>
      <c r="E3" s="6" t="s">
        <v>1</v>
      </c>
      <c r="F3" s="12">
        <v>1500</v>
      </c>
      <c r="G3" s="12">
        <v>2000</v>
      </c>
      <c r="H3" s="12">
        <v>4000</v>
      </c>
      <c r="I3" s="12">
        <v>5000</v>
      </c>
      <c r="J3" s="12">
        <v>6000</v>
      </c>
      <c r="K3" s="12">
        <v>7000</v>
      </c>
      <c r="L3" s="12">
        <v>7000</v>
      </c>
      <c r="M3" s="12">
        <v>7000</v>
      </c>
      <c r="N3" s="13">
        <v>39500</v>
      </c>
      <c r="O3" s="8"/>
      <c r="P3" s="5"/>
      <c r="Q3" s="5"/>
      <c r="R3" s="5"/>
      <c r="S3" s="5"/>
      <c r="T3" s="11"/>
      <c r="U3" s="5"/>
      <c r="V3" s="5"/>
      <c r="W3" s="5"/>
      <c r="X3" s="5"/>
      <c r="Y3" s="5"/>
      <c r="Z3" s="5"/>
    </row>
    <row r="4" spans="1:26" x14ac:dyDescent="0.2">
      <c r="A4" s="33" t="s">
        <v>19</v>
      </c>
      <c r="B4" s="6" t="s">
        <v>1</v>
      </c>
      <c r="C4" s="6" t="s">
        <v>1</v>
      </c>
      <c r="D4" s="6" t="s">
        <v>1</v>
      </c>
      <c r="E4" s="6" t="s">
        <v>1</v>
      </c>
      <c r="F4" s="14">
        <f>15000/Q2</f>
        <v>4285.7142857142853</v>
      </c>
      <c r="G4" s="14">
        <f>25000/Q2</f>
        <v>7142.8571428571431</v>
      </c>
      <c r="H4" s="14">
        <f>50000/Q2</f>
        <v>14285.714285714286</v>
      </c>
      <c r="I4" s="14">
        <f>50000/Q2</f>
        <v>14285.714285714286</v>
      </c>
      <c r="J4" s="14">
        <f>50000/Q2</f>
        <v>14285.714285714286</v>
      </c>
      <c r="K4" s="14">
        <f>35000/Q2</f>
        <v>10000</v>
      </c>
      <c r="L4" s="15">
        <f>35000/Q2</f>
        <v>10000</v>
      </c>
      <c r="M4" s="14">
        <f>35000/Q2</f>
        <v>10000</v>
      </c>
      <c r="N4" s="16">
        <f>295000/Q2</f>
        <v>84285.71428571429</v>
      </c>
      <c r="O4" s="17"/>
      <c r="P4" s="5"/>
      <c r="Q4" s="5"/>
      <c r="R4" s="5"/>
      <c r="S4" s="5"/>
      <c r="T4" s="11"/>
      <c r="U4" s="5"/>
      <c r="V4" s="5"/>
      <c r="W4" s="5"/>
      <c r="X4" s="5"/>
      <c r="Y4" s="5"/>
      <c r="Z4" s="5"/>
    </row>
    <row r="5" spans="1:26" x14ac:dyDescent="0.2">
      <c r="A5" s="33" t="s">
        <v>20</v>
      </c>
      <c r="B5" s="6" t="s">
        <v>1</v>
      </c>
      <c r="C5" s="6" t="s">
        <v>1</v>
      </c>
      <c r="D5" s="6" t="s">
        <v>1</v>
      </c>
      <c r="E5" s="6" t="s">
        <v>1</v>
      </c>
      <c r="F5" s="14">
        <f>F3*P2</f>
        <v>30000</v>
      </c>
      <c r="G5" s="14">
        <f>G3*P2</f>
        <v>40000</v>
      </c>
      <c r="H5" s="14">
        <f>H3*P2</f>
        <v>80000</v>
      </c>
      <c r="I5" s="14">
        <f>I3*P2</f>
        <v>100000</v>
      </c>
      <c r="J5" s="14">
        <f>J3*P2</f>
        <v>120000</v>
      </c>
      <c r="K5" s="14">
        <f>K3*P2</f>
        <v>140000</v>
      </c>
      <c r="L5" s="14">
        <f>L3*P2</f>
        <v>140000</v>
      </c>
      <c r="M5" s="14">
        <f>M3*P2</f>
        <v>140000</v>
      </c>
      <c r="N5" s="16">
        <f>SUM(F5:M5)</f>
        <v>790000</v>
      </c>
      <c r="O5" s="17"/>
      <c r="P5" s="5"/>
      <c r="Q5" s="5"/>
      <c r="R5" s="5"/>
      <c r="S5" s="5"/>
      <c r="T5" s="11"/>
      <c r="U5" s="5"/>
      <c r="V5" s="5"/>
      <c r="W5" s="5"/>
      <c r="X5" s="5"/>
      <c r="Y5" s="5"/>
      <c r="Z5" s="5"/>
    </row>
    <row r="6" spans="1:26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18">
        <f>N5</f>
        <v>790000</v>
      </c>
      <c r="Q8" s="1" t="s">
        <v>21</v>
      </c>
      <c r="R8" s="5"/>
      <c r="S8" s="5"/>
      <c r="T8" s="5"/>
      <c r="U8" s="5"/>
      <c r="V8" s="5"/>
      <c r="W8" s="5"/>
      <c r="X8" s="5"/>
      <c r="Y8" s="5"/>
      <c r="Z8" s="5"/>
    </row>
    <row r="9" spans="1:2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18">
        <f>P8-N4</f>
        <v>705714.28571428568</v>
      </c>
      <c r="Q9" s="1" t="s">
        <v>22</v>
      </c>
      <c r="R9" s="5"/>
      <c r="S9" s="5"/>
      <c r="T9" s="5"/>
      <c r="U9" s="5"/>
      <c r="V9" s="5"/>
      <c r="W9" s="5"/>
      <c r="X9" s="5"/>
      <c r="Y9" s="5"/>
      <c r="Z9" s="5"/>
    </row>
    <row r="10" spans="1:26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18">
        <f>P9-(SUM('expenses 2025-2026'!E17:E18) * 5)</f>
        <v>705714.28571428568</v>
      </c>
      <c r="Q10" s="1" t="s">
        <v>23</v>
      </c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19">
        <f>P10-(P10*R2)</f>
        <v>621028.57142857136</v>
      </c>
      <c r="Q11" s="1" t="s">
        <v>24</v>
      </c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20"/>
      <c r="Q12" s="3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2">
      <c r="A14" s="1" t="s">
        <v>2</v>
      </c>
      <c r="B14" s="33" t="s">
        <v>72</v>
      </c>
      <c r="C14" s="33" t="s">
        <v>66</v>
      </c>
      <c r="D14" s="33" t="s">
        <v>65</v>
      </c>
      <c r="E14" s="33" t="s">
        <v>64</v>
      </c>
      <c r="F14" s="33" t="s">
        <v>48</v>
      </c>
      <c r="G14" s="1" t="s">
        <v>12</v>
      </c>
      <c r="H14" s="1" t="s">
        <v>13</v>
      </c>
      <c r="I14" s="1" t="s">
        <v>11</v>
      </c>
      <c r="J14" s="1" t="s">
        <v>10</v>
      </c>
      <c r="K14" s="1" t="s">
        <v>9</v>
      </c>
      <c r="L14" s="1" t="s">
        <v>8</v>
      </c>
      <c r="M14" s="1" t="s">
        <v>7</v>
      </c>
      <c r="N14" s="2" t="s">
        <v>14</v>
      </c>
      <c r="O14" s="8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">
      <c r="A15" s="33" t="s">
        <v>30</v>
      </c>
      <c r="B15" s="31" t="s">
        <v>68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7"/>
      <c r="O15" s="8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">
      <c r="A16" s="33" t="s">
        <v>31</v>
      </c>
      <c r="B16" s="12">
        <v>7000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>
        <v>84000</v>
      </c>
      <c r="O16" s="8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2">
      <c r="A17" s="33" t="s">
        <v>32</v>
      </c>
      <c r="B17" s="14">
        <f>35000/Q2</f>
        <v>10000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16">
        <f t="shared" ref="N17:N18" si="0">B17*12</f>
        <v>120000</v>
      </c>
      <c r="O17" s="22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x14ac:dyDescent="0.2">
      <c r="A18" s="33" t="s">
        <v>20</v>
      </c>
      <c r="B18" s="9">
        <f>B16*P2</f>
        <v>140000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4">
        <f t="shared" si="0"/>
        <v>1680000</v>
      </c>
      <c r="O18" s="8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24">
        <f>N18</f>
        <v>1680000</v>
      </c>
      <c r="Q21" s="1" t="s">
        <v>25</v>
      </c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24">
        <f>N18-N17</f>
        <v>1560000</v>
      </c>
      <c r="Q22" s="1" t="s">
        <v>22</v>
      </c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24">
        <f>P22-SUM('expenses 2025-2026'!E17:E18) * 12</f>
        <v>1560000</v>
      </c>
      <c r="Q23" s="1" t="s">
        <v>23</v>
      </c>
      <c r="R23" s="5"/>
      <c r="S23" s="5"/>
      <c r="T23" s="5"/>
      <c r="U23" s="5"/>
      <c r="V23" s="5"/>
      <c r="W23" s="5"/>
      <c r="X23" s="5"/>
      <c r="Y23" s="5"/>
      <c r="Z23" s="5"/>
    </row>
    <row r="24" spans="1:26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25">
        <f>P23-(P23*R2)</f>
        <v>1372800</v>
      </c>
      <c r="Q24" s="1" t="s">
        <v>24</v>
      </c>
      <c r="R24" s="5"/>
      <c r="S24" s="5"/>
      <c r="T24" s="5"/>
      <c r="U24" s="5"/>
      <c r="V24" s="5"/>
      <c r="W24" s="5"/>
      <c r="X24" s="5"/>
      <c r="Y24" s="5"/>
      <c r="Z24" s="5"/>
    </row>
    <row r="25" spans="1:26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997"/>
  <sheetViews>
    <sheetView rightToLeft="1" workbookViewId="0">
      <selection activeCell="D28" sqref="D28"/>
    </sheetView>
  </sheetViews>
  <sheetFormatPr defaultColWidth="12.5703125" defaultRowHeight="15.75" customHeight="1" x14ac:dyDescent="0.2"/>
  <cols>
    <col min="1" max="1" width="23.5703125" customWidth="1"/>
    <col min="2" max="2" width="19.7109375" customWidth="1"/>
    <col min="3" max="3" width="23.28515625" customWidth="1"/>
    <col min="4" max="4" width="22" customWidth="1"/>
    <col min="6" max="6" width="25" customWidth="1"/>
  </cols>
  <sheetData>
    <row r="1" spans="1:22" x14ac:dyDescent="0.2">
      <c r="A1" s="33" t="s">
        <v>63</v>
      </c>
      <c r="B1" s="33" t="s">
        <v>62</v>
      </c>
      <c r="C1" s="33" t="s">
        <v>40</v>
      </c>
      <c r="D1" s="35" t="s">
        <v>41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x14ac:dyDescent="0.2">
      <c r="A2" s="31" t="s">
        <v>33</v>
      </c>
      <c r="B2" s="6" t="s">
        <v>3</v>
      </c>
      <c r="C2" s="9">
        <v>2926.8292682926831</v>
      </c>
      <c r="D2" s="3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x14ac:dyDescent="0.2">
      <c r="A3" s="31" t="s">
        <v>34</v>
      </c>
      <c r="B3" s="6" t="s">
        <v>4</v>
      </c>
      <c r="C3" s="9">
        <v>2926.8292682926831</v>
      </c>
      <c r="D3" s="36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x14ac:dyDescent="0.2">
      <c r="A4" s="31" t="s">
        <v>35</v>
      </c>
      <c r="B4" s="6" t="s">
        <v>5</v>
      </c>
      <c r="C4" s="9">
        <v>2926.8292682926831</v>
      </c>
      <c r="D4" s="3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x14ac:dyDescent="0.2">
      <c r="A5" s="31" t="s">
        <v>36</v>
      </c>
      <c r="B5" s="31" t="s">
        <v>51</v>
      </c>
      <c r="C5" s="9">
        <v>3658.5365853658541</v>
      </c>
      <c r="D5" s="36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x14ac:dyDescent="0.2">
      <c r="A6" s="6" t="s">
        <v>1</v>
      </c>
      <c r="B6" s="31" t="s">
        <v>52</v>
      </c>
      <c r="C6" s="9">
        <v>6097.5609756097565</v>
      </c>
      <c r="D6" s="36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x14ac:dyDescent="0.2">
      <c r="A7" s="6" t="s">
        <v>1</v>
      </c>
      <c r="B7" s="31" t="s">
        <v>53</v>
      </c>
      <c r="C7" s="9"/>
      <c r="D7" s="36">
        <v>1219.5121951219514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x14ac:dyDescent="0.2">
      <c r="A8" s="6" t="s">
        <v>1</v>
      </c>
      <c r="B8" s="31" t="s">
        <v>54</v>
      </c>
      <c r="C8" s="9">
        <v>1951.2195121951222</v>
      </c>
      <c r="D8" s="3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x14ac:dyDescent="0.2">
      <c r="A9" s="6" t="s">
        <v>1</v>
      </c>
      <c r="B9" s="31" t="s">
        <v>55</v>
      </c>
      <c r="C9" s="9"/>
      <c r="D9" s="36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x14ac:dyDescent="0.2">
      <c r="A10" s="6" t="s">
        <v>6</v>
      </c>
      <c r="B10" s="31" t="s">
        <v>56</v>
      </c>
      <c r="C10" s="9">
        <v>2926.8292682926831</v>
      </c>
      <c r="D10" s="36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x14ac:dyDescent="0.2">
      <c r="A11" s="31" t="s">
        <v>37</v>
      </c>
      <c r="B11" s="31" t="s">
        <v>37</v>
      </c>
      <c r="C11" s="9">
        <v>2439.0243902439029</v>
      </c>
      <c r="D11" s="36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x14ac:dyDescent="0.2">
      <c r="A12" s="31" t="s">
        <v>38</v>
      </c>
      <c r="B12" s="31" t="s">
        <v>57</v>
      </c>
      <c r="C12" s="9"/>
      <c r="D12" s="36">
        <v>5853.6585365853662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x14ac:dyDescent="0.2">
      <c r="A13" s="31" t="s">
        <v>39</v>
      </c>
      <c r="B13" s="31" t="s">
        <v>58</v>
      </c>
      <c r="C13" s="9">
        <v>731.70731707317077</v>
      </c>
      <c r="D13" s="36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x14ac:dyDescent="0.2">
      <c r="A14" s="31" t="s">
        <v>39</v>
      </c>
      <c r="B14" s="31" t="s">
        <v>59</v>
      </c>
      <c r="C14" s="9">
        <v>121.95121951219514</v>
      </c>
      <c r="D14" s="36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x14ac:dyDescent="0.2">
      <c r="A15" s="31" t="s">
        <v>26</v>
      </c>
      <c r="B15" s="31" t="s">
        <v>60</v>
      </c>
      <c r="C15" s="9">
        <v>146.34146341463415</v>
      </c>
      <c r="D15" s="36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x14ac:dyDescent="0.2">
      <c r="A16" s="31" t="s">
        <v>26</v>
      </c>
      <c r="B16" s="31" t="s">
        <v>61</v>
      </c>
      <c r="C16" s="9"/>
      <c r="D16" s="36">
        <v>731.70731707317077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6" x14ac:dyDescent="0.2">
      <c r="A17" s="5"/>
      <c r="B17" s="5"/>
      <c r="C17" s="5"/>
      <c r="D17" s="5"/>
      <c r="E17" s="38"/>
      <c r="F17" s="39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6" x14ac:dyDescent="0.2">
      <c r="A18" s="9">
        <v>26853.658536585368</v>
      </c>
      <c r="B18" s="33" t="s">
        <v>42</v>
      </c>
      <c r="C18" s="5"/>
      <c r="D18" s="5"/>
      <c r="E18" s="38"/>
      <c r="F18" s="39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6" x14ac:dyDescent="0.2">
      <c r="A19" s="9">
        <v>7804.8780487804888</v>
      </c>
      <c r="B19" s="33" t="s">
        <v>41</v>
      </c>
      <c r="C19" s="5"/>
      <c r="D19" s="5"/>
      <c r="E19" s="38"/>
      <c r="F19" s="39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6" x14ac:dyDescent="0.2">
      <c r="A20" s="9">
        <v>48780.487804878052</v>
      </c>
      <c r="B20" s="33" t="s">
        <v>43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6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6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6" x14ac:dyDescent="0.2">
      <c r="A23" s="32" t="s">
        <v>28</v>
      </c>
      <c r="B23" s="31" t="s">
        <v>29</v>
      </c>
      <c r="C23" s="6"/>
      <c r="D23" s="37">
        <v>35000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22"/>
      <c r="Q23" s="3"/>
      <c r="R23" s="5"/>
      <c r="S23" s="5"/>
      <c r="T23" s="5"/>
      <c r="U23" s="5"/>
      <c r="V23" s="5"/>
      <c r="W23" s="5"/>
      <c r="X23" s="5"/>
      <c r="Y23" s="5"/>
      <c r="Z23" s="5"/>
    </row>
    <row r="24" spans="1:26" x14ac:dyDescent="0.2">
      <c r="A24" s="32" t="s">
        <v>44</v>
      </c>
      <c r="B24" s="6" t="s">
        <v>27</v>
      </c>
      <c r="C24" s="6"/>
      <c r="D24" s="37">
        <v>3500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6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6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6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6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6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6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6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:22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:22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:22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  <row r="376" spans="1:22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</row>
    <row r="377" spans="1:22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</row>
    <row r="378" spans="1:22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</row>
    <row r="379" spans="1:22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</row>
    <row r="380" spans="1:22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</row>
    <row r="381" spans="1:22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</row>
    <row r="382" spans="1:22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</row>
    <row r="383" spans="1:22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</row>
    <row r="384" spans="1:22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</row>
    <row r="385" spans="1:22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</row>
    <row r="386" spans="1:22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</row>
    <row r="387" spans="1:22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</row>
    <row r="388" spans="1:22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</row>
    <row r="389" spans="1:22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</row>
    <row r="390" spans="1:22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</row>
    <row r="391" spans="1:22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</row>
    <row r="392" spans="1:22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</row>
    <row r="393" spans="1:22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</row>
    <row r="394" spans="1:22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</row>
    <row r="395" spans="1:22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</row>
    <row r="396" spans="1:22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</row>
    <row r="397" spans="1:22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</row>
    <row r="398" spans="1:22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</row>
    <row r="399" spans="1:22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</row>
    <row r="400" spans="1:22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</row>
    <row r="401" spans="1:22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</row>
    <row r="402" spans="1:22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</row>
    <row r="403" spans="1:22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</row>
    <row r="404" spans="1:22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</row>
    <row r="405" spans="1:22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</row>
    <row r="406" spans="1:22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</row>
    <row r="407" spans="1:22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</row>
    <row r="408" spans="1:22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</row>
    <row r="409" spans="1:22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</row>
    <row r="410" spans="1:22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</row>
    <row r="411" spans="1:22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</row>
    <row r="412" spans="1:22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</row>
    <row r="413" spans="1:22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</row>
    <row r="415" spans="1:22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</row>
    <row r="416" spans="1:22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</row>
    <row r="417" spans="1:22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</row>
    <row r="418" spans="1:22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</row>
    <row r="419" spans="1:22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</row>
    <row r="420" spans="1:22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</row>
    <row r="421" spans="1:22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</row>
    <row r="422" spans="1:22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</row>
    <row r="423" spans="1:22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</row>
    <row r="424" spans="1:22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</row>
    <row r="425" spans="1:22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</row>
    <row r="426" spans="1:22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</row>
    <row r="427" spans="1:22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</row>
    <row r="428" spans="1:22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</row>
    <row r="429" spans="1:22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</row>
    <row r="430" spans="1:22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</row>
    <row r="431" spans="1:22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</row>
    <row r="432" spans="1:22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</row>
    <row r="433" spans="1:22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</row>
    <row r="434" spans="1:22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</row>
    <row r="435" spans="1:22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</row>
    <row r="436" spans="1:22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</row>
    <row r="437" spans="1:22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</row>
    <row r="438" spans="1:22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</row>
    <row r="439" spans="1:22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</row>
    <row r="440" spans="1:22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</row>
    <row r="441" spans="1:22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</row>
    <row r="442" spans="1:22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</row>
    <row r="443" spans="1:22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</row>
    <row r="444" spans="1:22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</row>
    <row r="445" spans="1:22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</row>
    <row r="446" spans="1:22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</row>
    <row r="447" spans="1:22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</row>
    <row r="448" spans="1:22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</row>
    <row r="449" spans="1:22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</row>
    <row r="450" spans="1:22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</row>
    <row r="451" spans="1:22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</row>
    <row r="452" spans="1:22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</row>
    <row r="453" spans="1:22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</row>
    <row r="454" spans="1:22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</row>
    <row r="455" spans="1:22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</row>
    <row r="456" spans="1:22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</row>
    <row r="457" spans="1:22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</row>
    <row r="458" spans="1:22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</row>
    <row r="459" spans="1:22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</row>
    <row r="460" spans="1:22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</row>
    <row r="461" spans="1:22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</row>
    <row r="462" spans="1:22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</row>
    <row r="463" spans="1:22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</row>
    <row r="465" spans="1:22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</row>
    <row r="466" spans="1:22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</row>
    <row r="467" spans="1:22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</row>
    <row r="469" spans="1:22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</row>
    <row r="470" spans="1:22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</row>
    <row r="471" spans="1:22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</row>
    <row r="472" spans="1:22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</row>
    <row r="474" spans="1:22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</row>
    <row r="475" spans="1:22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</row>
    <row r="476" spans="1:22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</row>
    <row r="477" spans="1:22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</row>
    <row r="478" spans="1:22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</row>
    <row r="479" spans="1:22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</row>
    <row r="480" spans="1:22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</row>
    <row r="481" spans="1:22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</row>
    <row r="482" spans="1:22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</row>
    <row r="483" spans="1:22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</row>
    <row r="484" spans="1:22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</row>
    <row r="485" spans="1:22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</row>
    <row r="486" spans="1:22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</row>
    <row r="487" spans="1:22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</row>
    <row r="488" spans="1:22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</row>
    <row r="489" spans="1:22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</row>
    <row r="490" spans="1:22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</row>
    <row r="491" spans="1:22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</row>
    <row r="492" spans="1:22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</row>
    <row r="493" spans="1:22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</row>
    <row r="494" spans="1:22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</row>
    <row r="495" spans="1:22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</row>
    <row r="496" spans="1:22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</row>
    <row r="497" spans="1:22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</row>
    <row r="498" spans="1:22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</row>
    <row r="499" spans="1:22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</row>
    <row r="500" spans="1:22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</row>
    <row r="501" spans="1:22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</row>
    <row r="502" spans="1:22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</row>
    <row r="503" spans="1:22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</row>
    <row r="504" spans="1:22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</row>
    <row r="505" spans="1:22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</row>
    <row r="506" spans="1:22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</row>
    <row r="507" spans="1:22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</row>
    <row r="508" spans="1:22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</row>
    <row r="509" spans="1:22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</row>
    <row r="510" spans="1:22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</row>
    <row r="511" spans="1:22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</row>
    <row r="512" spans="1:22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</row>
    <row r="513" spans="1:22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</row>
    <row r="514" spans="1:22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</row>
    <row r="518" spans="1:22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</row>
    <row r="519" spans="1:22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</row>
    <row r="521" spans="1:22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</row>
    <row r="522" spans="1:22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</row>
    <row r="523" spans="1:22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</row>
    <row r="524" spans="1:22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</row>
    <row r="525" spans="1:22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</row>
    <row r="526" spans="1:22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</row>
    <row r="527" spans="1:22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</row>
    <row r="528" spans="1:22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</row>
    <row r="529" spans="1:22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</row>
    <row r="530" spans="1:22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</row>
    <row r="531" spans="1:22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</row>
    <row r="532" spans="1:22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</row>
    <row r="533" spans="1:22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</row>
    <row r="534" spans="1:22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</row>
    <row r="535" spans="1:22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</row>
    <row r="536" spans="1:22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</row>
    <row r="537" spans="1:22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</row>
    <row r="538" spans="1:22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</row>
    <row r="539" spans="1:22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</row>
    <row r="540" spans="1:22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</row>
    <row r="541" spans="1:22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</row>
    <row r="542" spans="1:22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</row>
    <row r="543" spans="1:22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</row>
    <row r="544" spans="1:22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</row>
    <row r="545" spans="1:22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</row>
    <row r="546" spans="1:22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</row>
    <row r="547" spans="1:22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</row>
    <row r="548" spans="1:22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</row>
    <row r="549" spans="1:22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</row>
    <row r="550" spans="1:22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</row>
    <row r="551" spans="1:22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</row>
    <row r="552" spans="1:22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</row>
    <row r="553" spans="1:22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</row>
    <row r="554" spans="1:22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</row>
    <row r="555" spans="1:22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</row>
    <row r="556" spans="1:22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</row>
    <row r="557" spans="1:22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</row>
    <row r="558" spans="1:22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</row>
    <row r="559" spans="1:22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</row>
    <row r="560" spans="1:22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</row>
    <row r="561" spans="1:22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</row>
    <row r="562" spans="1:22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</row>
    <row r="563" spans="1:22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</row>
    <row r="564" spans="1:22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</row>
    <row r="565" spans="1:22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</row>
    <row r="567" spans="1:22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</row>
    <row r="569" spans="1:22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</row>
    <row r="570" spans="1:22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</row>
    <row r="571" spans="1:22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</row>
    <row r="572" spans="1:22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</row>
    <row r="573" spans="1:22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</row>
    <row r="574" spans="1:22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</row>
    <row r="575" spans="1:22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</row>
    <row r="576" spans="1:22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</row>
    <row r="577" spans="1:22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</row>
    <row r="578" spans="1:22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</row>
    <row r="579" spans="1:22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</row>
    <row r="580" spans="1:22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</row>
    <row r="581" spans="1:22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</row>
    <row r="582" spans="1:22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</row>
    <row r="583" spans="1:22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</row>
    <row r="584" spans="1:22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</row>
    <row r="585" spans="1:22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</row>
    <row r="586" spans="1:22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</row>
    <row r="587" spans="1:22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</row>
    <row r="588" spans="1:22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</row>
    <row r="589" spans="1:22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</row>
    <row r="590" spans="1:22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</row>
    <row r="591" spans="1:22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</row>
    <row r="592" spans="1:22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</row>
    <row r="593" spans="1:22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</row>
    <row r="594" spans="1:22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</row>
    <row r="595" spans="1:22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</row>
    <row r="596" spans="1:22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</row>
    <row r="597" spans="1:22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</row>
    <row r="598" spans="1:22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</row>
    <row r="599" spans="1:22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</row>
    <row r="600" spans="1:22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</row>
    <row r="601" spans="1:22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</row>
    <row r="602" spans="1:22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</row>
    <row r="603" spans="1:22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</row>
    <row r="604" spans="1:22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</row>
    <row r="605" spans="1:22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</row>
    <row r="606" spans="1:22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</row>
    <row r="607" spans="1:22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</row>
    <row r="608" spans="1:22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</row>
    <row r="609" spans="1:22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</row>
    <row r="610" spans="1:22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</row>
    <row r="611" spans="1:22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</row>
    <row r="612" spans="1:22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</row>
    <row r="613" spans="1:22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</row>
    <row r="614" spans="1:22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</row>
    <row r="615" spans="1:22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</row>
    <row r="616" spans="1:22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</row>
    <row r="617" spans="1:22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</row>
    <row r="618" spans="1:22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</row>
    <row r="619" spans="1:22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</row>
    <row r="620" spans="1:22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</row>
    <row r="621" spans="1:22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</row>
    <row r="623" spans="1:22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</row>
    <row r="624" spans="1:22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</row>
    <row r="625" spans="1:22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</row>
    <row r="626" spans="1:22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</row>
    <row r="627" spans="1:22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</row>
    <row r="628" spans="1:22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</row>
    <row r="629" spans="1:22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</row>
    <row r="630" spans="1:22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</row>
    <row r="631" spans="1:22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</row>
    <row r="632" spans="1:22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</row>
    <row r="633" spans="1:22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</row>
    <row r="634" spans="1:22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</row>
    <row r="635" spans="1:22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</row>
    <row r="636" spans="1:22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</row>
    <row r="637" spans="1:22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</row>
    <row r="638" spans="1:22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</row>
    <row r="639" spans="1:22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</row>
    <row r="640" spans="1:22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</row>
    <row r="641" spans="1:22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</row>
    <row r="642" spans="1:22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</row>
    <row r="643" spans="1:22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</row>
    <row r="644" spans="1:22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</row>
    <row r="645" spans="1:22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</row>
    <row r="646" spans="1:22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</row>
    <row r="647" spans="1:22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</row>
    <row r="648" spans="1:22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</row>
    <row r="649" spans="1:22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</row>
    <row r="650" spans="1:22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</row>
    <row r="651" spans="1:22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</row>
    <row r="652" spans="1:22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</row>
    <row r="653" spans="1:22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</row>
    <row r="654" spans="1:22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</row>
    <row r="655" spans="1:22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</row>
    <row r="656" spans="1:22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</row>
    <row r="657" spans="1:22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</row>
    <row r="658" spans="1:22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</row>
    <row r="659" spans="1:22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</row>
    <row r="660" spans="1:22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</row>
    <row r="661" spans="1:22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</row>
    <row r="662" spans="1:22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</row>
    <row r="663" spans="1:22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</row>
    <row r="664" spans="1:22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</row>
    <row r="665" spans="1:22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</row>
    <row r="666" spans="1:22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</row>
    <row r="667" spans="1:22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</row>
    <row r="668" spans="1:22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</row>
    <row r="669" spans="1:22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</row>
    <row r="670" spans="1:22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</row>
    <row r="671" spans="1:22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</row>
    <row r="672" spans="1:22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</row>
    <row r="673" spans="1:22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</row>
    <row r="674" spans="1:22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</row>
    <row r="675" spans="1:22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</row>
    <row r="676" spans="1:22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</row>
    <row r="677" spans="1:22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</row>
    <row r="678" spans="1:22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</row>
    <row r="679" spans="1:22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</row>
    <row r="681" spans="1:22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</row>
    <row r="682" spans="1:22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</row>
    <row r="683" spans="1:22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</row>
    <row r="684" spans="1:22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</row>
    <row r="685" spans="1:22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</row>
    <row r="686" spans="1:22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</row>
    <row r="687" spans="1:22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</row>
    <row r="688" spans="1:22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</row>
    <row r="689" spans="1:22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</row>
    <row r="690" spans="1:22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</row>
    <row r="691" spans="1:22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</row>
    <row r="692" spans="1:22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</row>
    <row r="693" spans="1:22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</row>
    <row r="694" spans="1:22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</row>
    <row r="695" spans="1:22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</row>
    <row r="696" spans="1:22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</row>
    <row r="697" spans="1:22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</row>
    <row r="698" spans="1:22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</row>
    <row r="699" spans="1:22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</row>
    <row r="700" spans="1:22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</row>
    <row r="701" spans="1:22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</row>
    <row r="702" spans="1:22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</row>
    <row r="703" spans="1:22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</row>
    <row r="704" spans="1:22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</row>
    <row r="705" spans="1:22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</row>
    <row r="706" spans="1:22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</row>
    <row r="707" spans="1:22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</row>
    <row r="708" spans="1:22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</row>
    <row r="709" spans="1:22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</row>
    <row r="710" spans="1:22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</row>
    <row r="711" spans="1:22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</row>
    <row r="712" spans="1:22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</row>
    <row r="713" spans="1:22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</row>
    <row r="714" spans="1:22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</row>
    <row r="715" spans="1:22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</row>
    <row r="716" spans="1:22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</row>
    <row r="717" spans="1:22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</row>
    <row r="718" spans="1:22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</row>
    <row r="719" spans="1:22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</row>
    <row r="720" spans="1:22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</row>
    <row r="721" spans="1:22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</row>
    <row r="722" spans="1:22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</row>
    <row r="723" spans="1:22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</row>
    <row r="724" spans="1:22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</row>
    <row r="725" spans="1:22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</row>
    <row r="726" spans="1:22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</row>
    <row r="727" spans="1:22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</row>
    <row r="728" spans="1:22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</row>
    <row r="729" spans="1:22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</row>
    <row r="730" spans="1:22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</row>
    <row r="731" spans="1:22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</row>
    <row r="732" spans="1:22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</row>
    <row r="733" spans="1:22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</row>
    <row r="734" spans="1:22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</row>
    <row r="735" spans="1:22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</row>
    <row r="736" spans="1:22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</row>
    <row r="737" spans="1:22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</row>
    <row r="738" spans="1:22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</row>
    <row r="739" spans="1:22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</row>
    <row r="740" spans="1:22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</row>
    <row r="741" spans="1:22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</row>
    <row r="742" spans="1:22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</row>
    <row r="743" spans="1:22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</row>
    <row r="744" spans="1:22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</row>
    <row r="745" spans="1:22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</row>
    <row r="746" spans="1:22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</row>
    <row r="747" spans="1:22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</row>
    <row r="748" spans="1:22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</row>
    <row r="749" spans="1:22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</row>
    <row r="750" spans="1:22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</row>
    <row r="751" spans="1:22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</row>
    <row r="752" spans="1:22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</row>
    <row r="753" spans="1:22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</row>
    <row r="754" spans="1:22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</row>
    <row r="755" spans="1:22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</row>
    <row r="756" spans="1:22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</row>
    <row r="757" spans="1:22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</row>
    <row r="758" spans="1:22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</row>
    <row r="759" spans="1:22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</row>
    <row r="760" spans="1:22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</row>
    <row r="761" spans="1:22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</row>
    <row r="762" spans="1:22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</row>
    <row r="763" spans="1:22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</row>
    <row r="764" spans="1:22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</row>
    <row r="765" spans="1:22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</row>
    <row r="766" spans="1:22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</row>
    <row r="767" spans="1:22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</row>
    <row r="768" spans="1:22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</row>
    <row r="769" spans="1:22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</row>
    <row r="770" spans="1:22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</row>
    <row r="771" spans="1:22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</row>
    <row r="772" spans="1:22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</row>
    <row r="773" spans="1:22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</row>
    <row r="774" spans="1:22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</row>
    <row r="775" spans="1:22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</row>
    <row r="776" spans="1:22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</row>
    <row r="777" spans="1:22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</row>
    <row r="778" spans="1:22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</row>
    <row r="779" spans="1:22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</row>
    <row r="780" spans="1:22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</row>
    <row r="781" spans="1:22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</row>
    <row r="783" spans="1:22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</row>
    <row r="784" spans="1:22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</row>
    <row r="785" spans="1:22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</row>
    <row r="786" spans="1:22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</row>
    <row r="787" spans="1:22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</row>
    <row r="788" spans="1:22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</row>
    <row r="789" spans="1:22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</row>
    <row r="790" spans="1:22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</row>
    <row r="791" spans="1:22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</row>
    <row r="792" spans="1:22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</row>
    <row r="793" spans="1:22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</row>
    <row r="794" spans="1:22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</row>
    <row r="795" spans="1:22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</row>
    <row r="796" spans="1:22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</row>
    <row r="797" spans="1:22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</row>
    <row r="798" spans="1:22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</row>
    <row r="799" spans="1:22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</row>
    <row r="800" spans="1:22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</row>
    <row r="801" spans="1:22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</row>
    <row r="802" spans="1:22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</row>
    <row r="803" spans="1:22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</row>
    <row r="804" spans="1:22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</row>
    <row r="805" spans="1:22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</row>
    <row r="806" spans="1:22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</row>
    <row r="807" spans="1:22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</row>
    <row r="808" spans="1:22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</row>
    <row r="809" spans="1:22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</row>
    <row r="810" spans="1:22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</row>
    <row r="811" spans="1:22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</row>
    <row r="812" spans="1:22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</row>
    <row r="813" spans="1:22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</row>
    <row r="814" spans="1:22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</row>
    <row r="815" spans="1:22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</row>
    <row r="816" spans="1:22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</row>
    <row r="817" spans="1:22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</row>
    <row r="818" spans="1:22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</row>
    <row r="819" spans="1:22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</row>
    <row r="820" spans="1:22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</row>
    <row r="821" spans="1:22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</row>
    <row r="822" spans="1:22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</row>
    <row r="823" spans="1:22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</row>
    <row r="824" spans="1:22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</row>
    <row r="825" spans="1:22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</row>
    <row r="826" spans="1:22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</row>
    <row r="827" spans="1:22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</row>
    <row r="828" spans="1:22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</row>
    <row r="829" spans="1:22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</row>
    <row r="830" spans="1:22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</row>
    <row r="831" spans="1:22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</row>
    <row r="832" spans="1:22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</row>
    <row r="833" spans="1:22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</row>
    <row r="834" spans="1:22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</row>
    <row r="835" spans="1:22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</row>
    <row r="836" spans="1:22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</row>
    <row r="837" spans="1:22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</row>
    <row r="838" spans="1:22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</row>
    <row r="839" spans="1:22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</row>
    <row r="840" spans="1:22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</row>
    <row r="841" spans="1:22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</row>
    <row r="842" spans="1:22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</row>
    <row r="843" spans="1:22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</row>
    <row r="844" spans="1:22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</row>
    <row r="845" spans="1:22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</row>
    <row r="846" spans="1:22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</row>
    <row r="847" spans="1:22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</row>
    <row r="848" spans="1:22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</row>
    <row r="849" spans="1:22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</row>
    <row r="850" spans="1:22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</row>
    <row r="851" spans="1:22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</row>
    <row r="852" spans="1:22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</row>
    <row r="853" spans="1:22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</row>
    <row r="854" spans="1:22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</row>
    <row r="855" spans="1:22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</row>
    <row r="856" spans="1:22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</row>
    <row r="857" spans="1:22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</row>
    <row r="858" spans="1:22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</row>
    <row r="859" spans="1:22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</row>
    <row r="860" spans="1:22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</row>
    <row r="861" spans="1:22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</row>
    <row r="862" spans="1:22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</row>
    <row r="863" spans="1:22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</row>
    <row r="864" spans="1:22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</row>
    <row r="865" spans="1:22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</row>
    <row r="866" spans="1:22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</row>
    <row r="867" spans="1:22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</row>
    <row r="868" spans="1:22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</row>
    <row r="869" spans="1:22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</row>
    <row r="870" spans="1:22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</row>
    <row r="871" spans="1:22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</row>
    <row r="872" spans="1:22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</row>
    <row r="873" spans="1:22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</row>
    <row r="874" spans="1:22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</row>
    <row r="875" spans="1:22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</row>
    <row r="876" spans="1:22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</row>
    <row r="877" spans="1:22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</row>
    <row r="878" spans="1:22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</row>
    <row r="879" spans="1:22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</row>
    <row r="880" spans="1:22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</row>
    <row r="881" spans="1:22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</row>
    <row r="882" spans="1:22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</row>
    <row r="883" spans="1:22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</row>
    <row r="884" spans="1:22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</row>
    <row r="885" spans="1:22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</row>
    <row r="886" spans="1:22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</row>
    <row r="887" spans="1:22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</row>
    <row r="888" spans="1:22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</row>
    <row r="889" spans="1:22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</row>
    <row r="890" spans="1:22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</row>
    <row r="891" spans="1:22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</row>
    <row r="892" spans="1:22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</row>
    <row r="893" spans="1:22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</row>
    <row r="894" spans="1:22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</row>
    <row r="895" spans="1:22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</row>
    <row r="896" spans="1:22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</row>
    <row r="897" spans="1:22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</row>
    <row r="898" spans="1:22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</row>
    <row r="899" spans="1:22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</row>
    <row r="900" spans="1:22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</row>
    <row r="901" spans="1:22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</row>
    <row r="902" spans="1:22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</row>
    <row r="903" spans="1:22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</row>
    <row r="904" spans="1:22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</row>
    <row r="905" spans="1:22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</row>
    <row r="906" spans="1:22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</row>
    <row r="907" spans="1:22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</row>
    <row r="908" spans="1:22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</row>
    <row r="909" spans="1:22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</row>
    <row r="910" spans="1:22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</row>
    <row r="911" spans="1:22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</row>
    <row r="912" spans="1:22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</row>
    <row r="913" spans="1:22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</row>
    <row r="914" spans="1:22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</row>
    <row r="915" spans="1:22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</row>
    <row r="916" spans="1:22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</row>
    <row r="917" spans="1:22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</row>
    <row r="918" spans="1:22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</row>
    <row r="919" spans="1:22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</row>
    <row r="920" spans="1:22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</row>
    <row r="921" spans="1:22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</row>
    <row r="922" spans="1:22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</row>
    <row r="923" spans="1:22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</row>
    <row r="924" spans="1:22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</row>
    <row r="925" spans="1:22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</row>
    <row r="926" spans="1:22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</row>
    <row r="927" spans="1:22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</row>
    <row r="928" spans="1:22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</row>
    <row r="929" spans="1:22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</row>
    <row r="930" spans="1:22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</row>
    <row r="931" spans="1:22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</row>
    <row r="932" spans="1:22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</row>
    <row r="933" spans="1:22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</row>
    <row r="934" spans="1:22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</row>
    <row r="935" spans="1:22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</row>
    <row r="936" spans="1:22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</row>
    <row r="937" spans="1:22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</row>
    <row r="938" spans="1:22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</row>
    <row r="939" spans="1:22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</row>
    <row r="940" spans="1:22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</row>
    <row r="941" spans="1:22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</row>
    <row r="942" spans="1:22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</row>
    <row r="943" spans="1:22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</row>
    <row r="944" spans="1:22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</row>
    <row r="945" spans="1:22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</row>
    <row r="946" spans="1:22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</row>
    <row r="947" spans="1:22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</row>
    <row r="948" spans="1:22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</row>
    <row r="949" spans="1:22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</row>
    <row r="950" spans="1:22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</row>
    <row r="951" spans="1:22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</row>
    <row r="952" spans="1:22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</row>
    <row r="953" spans="1:22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</row>
    <row r="954" spans="1:22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</row>
    <row r="955" spans="1:22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</row>
    <row r="956" spans="1:22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</row>
    <row r="957" spans="1:22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</row>
    <row r="958" spans="1:22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</row>
    <row r="959" spans="1:22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</row>
    <row r="960" spans="1:22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</row>
    <row r="961" spans="1:22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</row>
    <row r="962" spans="1:22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</row>
    <row r="963" spans="1:22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</row>
    <row r="964" spans="1:22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</row>
    <row r="965" spans="1:22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</row>
    <row r="966" spans="1:22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</row>
    <row r="967" spans="1:22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</row>
    <row r="968" spans="1:22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</row>
    <row r="969" spans="1:22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</row>
    <row r="970" spans="1:22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</row>
    <row r="971" spans="1:22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</row>
    <row r="972" spans="1:22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</row>
    <row r="973" spans="1:22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</row>
    <row r="974" spans="1:22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</row>
    <row r="975" spans="1:22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</row>
    <row r="976" spans="1:22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</row>
    <row r="977" spans="1:22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</row>
    <row r="978" spans="1:22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</row>
    <row r="979" spans="1:22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</row>
    <row r="980" spans="1:22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</row>
    <row r="981" spans="1:22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</row>
    <row r="982" spans="1:22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</row>
    <row r="983" spans="1:22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</row>
    <row r="984" spans="1:22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</row>
    <row r="985" spans="1:22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</row>
    <row r="986" spans="1:22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</row>
    <row r="987" spans="1:22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</row>
    <row r="988" spans="1:22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</row>
    <row r="989" spans="1:22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</row>
    <row r="990" spans="1:22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</row>
    <row r="991" spans="1:22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</row>
    <row r="992" spans="1:22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</row>
    <row r="993" spans="1:22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</row>
    <row r="994" spans="1:22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</row>
    <row r="995" spans="1:22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</row>
    <row r="996" spans="1:22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</row>
    <row r="997" spans="1:22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S11"/>
  <sheetViews>
    <sheetView workbookViewId="0">
      <pane ySplit="6" topLeftCell="A7" activePane="bottomLeft" state="frozen"/>
      <selection pane="bottomLeft" activeCell="L19" sqref="L19"/>
    </sheetView>
  </sheetViews>
  <sheetFormatPr defaultColWidth="12.5703125" defaultRowHeight="15.75" customHeight="1" x14ac:dyDescent="0.2"/>
  <cols>
    <col min="1" max="1" width="19" customWidth="1"/>
    <col min="10" max="10" width="9.85546875" customWidth="1"/>
    <col min="11" max="11" width="15.42578125" customWidth="1"/>
  </cols>
  <sheetData>
    <row r="1" spans="1:19" x14ac:dyDescent="0.2">
      <c r="A1" s="26" t="s">
        <v>0</v>
      </c>
      <c r="B1" s="34" t="s">
        <v>48</v>
      </c>
      <c r="C1" s="34" t="s">
        <v>12</v>
      </c>
      <c r="D1" s="34" t="s">
        <v>49</v>
      </c>
      <c r="E1" s="34" t="s">
        <v>11</v>
      </c>
      <c r="F1" s="34" t="s">
        <v>10</v>
      </c>
      <c r="G1" s="34" t="s">
        <v>50</v>
      </c>
      <c r="H1" s="34" t="s">
        <v>8</v>
      </c>
      <c r="I1" s="34" t="s">
        <v>7</v>
      </c>
      <c r="K1" s="26" t="s">
        <v>0</v>
      </c>
      <c r="L1" s="34" t="s">
        <v>48</v>
      </c>
      <c r="M1" s="34" t="s">
        <v>12</v>
      </c>
      <c r="N1" s="34" t="s">
        <v>49</v>
      </c>
      <c r="O1" s="34" t="s">
        <v>11</v>
      </c>
      <c r="P1" s="34" t="s">
        <v>10</v>
      </c>
      <c r="Q1" s="34" t="s">
        <v>50</v>
      </c>
      <c r="R1" s="34" t="s">
        <v>8</v>
      </c>
      <c r="S1" s="34" t="s">
        <v>7</v>
      </c>
    </row>
    <row r="2" spans="1:19" x14ac:dyDescent="0.2">
      <c r="A2" s="34" t="s">
        <v>31</v>
      </c>
      <c r="B2" s="27">
        <v>1500</v>
      </c>
      <c r="C2" s="27">
        <f t="shared" ref="C2:I2" si="0">B2+M2</f>
        <v>3500</v>
      </c>
      <c r="D2" s="27">
        <f t="shared" si="0"/>
        <v>7500</v>
      </c>
      <c r="E2" s="27">
        <f t="shared" si="0"/>
        <v>12500</v>
      </c>
      <c r="F2" s="27">
        <f t="shared" si="0"/>
        <v>18500</v>
      </c>
      <c r="G2" s="27">
        <f t="shared" si="0"/>
        <v>25500</v>
      </c>
      <c r="H2" s="27">
        <f t="shared" si="0"/>
        <v>32500</v>
      </c>
      <c r="I2" s="27">
        <f t="shared" si="0"/>
        <v>39500</v>
      </c>
      <c r="K2" s="34" t="s">
        <v>31</v>
      </c>
      <c r="L2" s="27">
        <v>1500</v>
      </c>
      <c r="M2" s="27">
        <v>2000</v>
      </c>
      <c r="N2" s="27">
        <v>4000</v>
      </c>
      <c r="O2" s="27">
        <v>5000</v>
      </c>
      <c r="P2" s="27">
        <v>6000</v>
      </c>
      <c r="Q2" s="27">
        <v>7000</v>
      </c>
      <c r="R2" s="27">
        <v>7000</v>
      </c>
      <c r="S2" s="27">
        <v>7000</v>
      </c>
    </row>
    <row r="3" spans="1:19" x14ac:dyDescent="0.2">
      <c r="A3" s="34" t="s">
        <v>45</v>
      </c>
      <c r="B3" s="28">
        <f>L3</f>
        <v>4285.7142857142853</v>
      </c>
      <c r="C3" s="28">
        <f t="shared" ref="C3:I3" si="1">B3+M3</f>
        <v>11428.571428571428</v>
      </c>
      <c r="D3" s="28">
        <f t="shared" si="1"/>
        <v>25714.285714285714</v>
      </c>
      <c r="E3" s="28">
        <f t="shared" si="1"/>
        <v>40000</v>
      </c>
      <c r="F3" s="28">
        <f t="shared" si="1"/>
        <v>54285.71428571429</v>
      </c>
      <c r="G3" s="28">
        <f t="shared" si="1"/>
        <v>64285.71428571429</v>
      </c>
      <c r="H3" s="28">
        <f t="shared" si="1"/>
        <v>74285.71428571429</v>
      </c>
      <c r="I3" s="28">
        <f t="shared" si="1"/>
        <v>84285.71428571429</v>
      </c>
      <c r="K3" s="34" t="s">
        <v>45</v>
      </c>
      <c r="L3" s="28">
        <f>15000/L5</f>
        <v>4285.7142857142853</v>
      </c>
      <c r="M3" s="28">
        <f>25000/L5</f>
        <v>7142.8571428571431</v>
      </c>
      <c r="N3" s="28">
        <f>50000/L5</f>
        <v>14285.714285714286</v>
      </c>
      <c r="O3" s="28">
        <f>50000/L5</f>
        <v>14285.714285714286</v>
      </c>
      <c r="P3" s="28">
        <f>50000/L5</f>
        <v>14285.714285714286</v>
      </c>
      <c r="Q3" s="28">
        <f>35000/L5</f>
        <v>10000</v>
      </c>
      <c r="R3" s="28">
        <f>35000/L5</f>
        <v>10000</v>
      </c>
      <c r="S3" s="28">
        <f>35000/L5</f>
        <v>10000</v>
      </c>
    </row>
    <row r="4" spans="1:19" x14ac:dyDescent="0.2">
      <c r="A4" s="34" t="s">
        <v>46</v>
      </c>
      <c r="B4" s="28">
        <v>30000</v>
      </c>
      <c r="C4" s="28">
        <f t="shared" ref="C4:I4" si="2">B4+M4</f>
        <v>70000</v>
      </c>
      <c r="D4" s="28">
        <f t="shared" si="2"/>
        <v>150000</v>
      </c>
      <c r="E4" s="28">
        <f t="shared" si="2"/>
        <v>250000</v>
      </c>
      <c r="F4" s="28">
        <f t="shared" si="2"/>
        <v>370000</v>
      </c>
      <c r="G4" s="28">
        <f t="shared" si="2"/>
        <v>510000</v>
      </c>
      <c r="H4" s="28">
        <f t="shared" si="2"/>
        <v>650000</v>
      </c>
      <c r="I4" s="28">
        <f t="shared" si="2"/>
        <v>790000</v>
      </c>
      <c r="K4" s="34" t="s">
        <v>46</v>
      </c>
      <c r="L4" s="28">
        <v>30000</v>
      </c>
      <c r="M4" s="28">
        <v>40000</v>
      </c>
      <c r="N4" s="28">
        <v>80000</v>
      </c>
      <c r="O4" s="28">
        <v>100000</v>
      </c>
      <c r="P4" s="28">
        <v>120000</v>
      </c>
      <c r="Q4" s="28">
        <v>140000</v>
      </c>
      <c r="R4" s="28">
        <v>140000</v>
      </c>
      <c r="S4" s="28">
        <v>140000</v>
      </c>
    </row>
    <row r="5" spans="1:19" x14ac:dyDescent="0.2">
      <c r="K5" s="34" t="s">
        <v>47</v>
      </c>
      <c r="L5" s="27">
        <v>3.5</v>
      </c>
      <c r="M5" s="27"/>
      <c r="N5" s="27"/>
      <c r="O5" s="27"/>
      <c r="P5" s="27"/>
      <c r="Q5" s="27"/>
      <c r="R5" s="27"/>
      <c r="S5" s="27"/>
    </row>
    <row r="8" spans="1:19" x14ac:dyDescent="0.2">
      <c r="A8" s="29"/>
    </row>
    <row r="10" spans="1:19" x14ac:dyDescent="0.2">
      <c r="A10" s="30"/>
    </row>
    <row r="11" spans="1:19" x14ac:dyDescent="0.2">
      <c r="A11" s="3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income 2026-2027</vt:lpstr>
      <vt:lpstr>expenses 2025-2026</vt:lpstr>
      <vt:lpstr>Graph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איל מור</cp:lastModifiedBy>
  <dcterms:created xsi:type="dcterms:W3CDTF">2026-05-01T19:02:36Z</dcterms:created>
  <dcterms:modified xsi:type="dcterms:W3CDTF">2026-05-01T19:02:36Z</dcterms:modified>
</cp:coreProperties>
</file>